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Cena FV - CZECH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<sst xmlns="http://schemas.openxmlformats.org/spreadsheetml/2006/main" count="31" uniqueCount="28">
  <si>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Výpočet návratnosti investice do solárního panelu (cena energie vyrobená panelem)</t>
  </si>
  <si>
    <t>Nominální výkon</t>
  </si>
  <si>
    <t>Wp</t>
  </si>
  <si>
    <t xml:space="preserve">Místo </t>
  </si>
  <si>
    <t>Znojmo</t>
  </si>
  <si>
    <t>Počet hodin ročního úhrnu svitu</t>
  </si>
  <si>
    <t>hodin</t>
  </si>
  <si>
    <t>Vstupní cena panelu</t>
  </si>
  <si>
    <t>Kč s DPH 20%</t>
  </si>
  <si>
    <t xml:space="preserve">Reálný výkon </t>
  </si>
  <si>
    <t xml:space="preserve">Korekce na reálný plný svit </t>
  </si>
  <si>
    <t>Při ročním svitu</t>
  </si>
  <si>
    <t>Korekce výkonu</t>
  </si>
  <si>
    <t>Cena panelu</t>
  </si>
  <si>
    <t>bez DPH</t>
  </si>
  <si>
    <t>s DPH</t>
  </si>
  <si>
    <t>Panel vyrobí ročně</t>
  </si>
  <si>
    <t>kWh energie</t>
  </si>
  <si>
    <t>Státnutí panelu</t>
  </si>
  <si>
    <t>Rok</t>
  </si>
  <si>
    <t>Účinnost</t>
  </si>
  <si>
    <t>Vyrobeno 
[kWh]</t>
  </si>
  <si>
    <t>V úhrnu 
[kWh]</t>
  </si>
  <si>
    <t>Cena za kWh</t>
  </si>
  <si>
    <t>Cena energie po 5 letech</t>
  </si>
  <si>
    <t>Cena energie po 10 letech</t>
  </si>
  <si>
    <t>Cena energie po 15 letech</t>
  </si>
  <si>
    <t>http://www.ev-power.eu/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</si>
</sst>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0\ &quot;Kč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4"/>
      <color indexed="12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9" fontId="5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9" fontId="5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0" borderId="4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6" fillId="0" borderId="5" xfId="0" applyNumberFormat="1" applyFont="1" applyBorder="1" applyAlignment="1">
      <alignment/>
    </xf>
    <xf numFmtId="0" fontId="6" fillId="0" borderId="9" xfId="0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6" fillId="0" borderId="1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72" fontId="7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72" fontId="7" fillId="2" borderId="0" xfId="0" applyNumberFormat="1" applyFont="1" applyFill="1" applyBorder="1" applyAlignment="1">
      <alignment horizontal="right"/>
    </xf>
    <xf numFmtId="0" fontId="8" fillId="2" borderId="0" xfId="17" applyFont="1" applyFill="1" applyBorder="1" applyAlignment="1">
      <alignment horizontal="right"/>
    </xf>
    <xf numFmtId="0" fontId="8" fillId="2" borderId="5" xfId="17" applyFont="1" applyFill="1" applyBorder="1" applyAlignment="1">
      <alignment horizontal="right"/>
    </xf>
    <xf numFmtId="0" fontId="6" fillId="0" borderId="6" xfId="0" applyFont="1" applyBorder="1" applyAlignment="1">
      <alignment/>
    </xf>
    <xf numFmtId="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72" fontId="6" fillId="0" borderId="8" xfId="0" applyNumberFormat="1" applyFont="1" applyBorder="1" applyAlignment="1">
      <alignment/>
    </xf>
    <xf numFmtId="0" fontId="0" fillId="2" borderId="6" xfId="0" applyFill="1" applyBorder="1" applyAlignment="1">
      <alignment/>
    </xf>
    <xf numFmtId="0" fontId="8" fillId="2" borderId="7" xfId="17" applyFont="1" applyFill="1" applyBorder="1" applyAlignment="1">
      <alignment horizontal="right"/>
    </xf>
    <xf numFmtId="0" fontId="8" fillId="2" borderId="8" xfId="17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045"/>
          <c:w val="0.97125"/>
          <c:h val="0.87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'Cena FV - CZECH'!$F$9</c:f>
              <c:strCache>
                <c:ptCount val="1"/>
                <c:pt idx="0">
                  <c:v>Cena za kWh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'Cena FV - CZECH'!$B$10:$B$16</c:f>
              <c:num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xVal>
          <c:yVal>
            <c:numRef>
              <c:f>'Cena FV - CZECH'!$F$10:$F$16</c:f>
              <c:numCache>
                <c:ptCount val="7"/>
                <c:pt idx="0">
                  <c:v>19.085106382978722</c:v>
                </c:pt>
                <c:pt idx="1">
                  <c:v>9.593582887700535</c:v>
                </c:pt>
                <c:pt idx="2">
                  <c:v>6.4186046511627906</c:v>
                </c:pt>
                <c:pt idx="3">
                  <c:v>4.835579514824798</c:v>
                </c:pt>
                <c:pt idx="4">
                  <c:v>3.887323943661972</c:v>
                </c:pt>
                <c:pt idx="5">
                  <c:v>3.2558983666061705</c:v>
                </c:pt>
                <c:pt idx="6">
                  <c:v>2.8053166536356526</c:v>
                </c:pt>
              </c:numCache>
            </c:numRef>
          </c:yVal>
          <c:smooth val="1"/>
        </c:ser>
        <c:axId val="14441866"/>
        <c:axId val="62867931"/>
      </c:scatterChart>
      <c:valAx>
        <c:axId val="14441866"/>
        <c:scaling>
          <c:orientation val="minMax"/>
          <c:max val="2018"/>
          <c:min val="2012"/>
        </c:scaling>
        <c:axPos val="b"/>
        <c:delete val="0"/>
        <c:numFmt formatCode="General" sourceLinked="1"/>
        <c:majorTickMark val="out"/>
        <c:minorTickMark val="none"/>
        <c:tickLblPos val="nextTo"/>
        <c:crossAx val="62867931"/>
        <c:crosses val="autoZero"/>
        <c:crossBetween val="midCat"/>
        <c:dispUnits/>
      </c:valAx>
      <c:valAx>
        <c:axId val="62867931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1866"/>
        <c:crossesAt val="2012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76200</xdr:rowOff>
    </xdr:from>
    <xdr:to>
      <xdr:col>16</xdr:col>
      <xdr:colOff>47625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4505325" y="1714500"/>
        <a:ext cx="6686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466725</xdr:colOff>
      <xdr:row>32</xdr:row>
      <xdr:rowOff>76200</xdr:rowOff>
    </xdr:from>
    <xdr:to>
      <xdr:col>15</xdr:col>
      <xdr:colOff>219075</xdr:colOff>
      <xdr:row>38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577215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-power.e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3" max="3" width="14.140625" style="0" customWidth="1"/>
    <col min="4" max="4" width="9.8515625" style="0" customWidth="1"/>
    <col min="5" max="5" width="10.00390625" style="0" customWidth="1"/>
    <col min="6" max="6" width="16.7109375" style="0" customWidth="1"/>
    <col min="7" max="7" width="5.140625" style="0" customWidth="1"/>
    <col min="8" max="8" width="19.57421875" style="0" customWidth="1"/>
    <col min="13" max="13" width="12.8515625" style="0" customWidth="1"/>
    <col min="14" max="14" width="11.140625" style="0" customWidth="1"/>
    <col min="15" max="15" width="10.28125" style="0" customWidth="1"/>
    <col min="17" max="17" width="2.28125" style="0" customWidth="1"/>
  </cols>
  <sheetData>
    <row r="2" ht="26.25">
      <c r="B2" s="1" t="s">
        <v>0</v>
      </c>
    </row>
    <row r="3" ht="13.5" thickBot="1"/>
    <row r="4" spans="2:16" ht="15.75">
      <c r="B4" s="2" t="s">
        <v>1</v>
      </c>
      <c r="C4" s="3"/>
      <c r="D4" s="4">
        <v>230</v>
      </c>
      <c r="E4" s="3" t="s">
        <v>2</v>
      </c>
      <c r="F4" s="5"/>
      <c r="H4" s="2" t="s">
        <v>3</v>
      </c>
      <c r="I4" s="6" t="s">
        <v>4</v>
      </c>
      <c r="J4" s="6"/>
      <c r="K4" s="7" t="s">
        <v>5</v>
      </c>
      <c r="L4" s="7"/>
      <c r="M4" s="7"/>
      <c r="N4" s="7"/>
      <c r="O4" s="4">
        <v>1700</v>
      </c>
      <c r="P4" s="8" t="s">
        <v>6</v>
      </c>
    </row>
    <row r="5" spans="2:16" ht="15.75">
      <c r="B5" s="9" t="s">
        <v>7</v>
      </c>
      <c r="C5" s="10"/>
      <c r="D5" s="10">
        <f>O6</f>
        <v>3588</v>
      </c>
      <c r="E5" s="10" t="s">
        <v>8</v>
      </c>
      <c r="F5" s="11"/>
      <c r="H5" s="9" t="s">
        <v>9</v>
      </c>
      <c r="I5" s="12">
        <f>D4*I6</f>
        <v>200.1</v>
      </c>
      <c r="J5" s="13" t="s">
        <v>2</v>
      </c>
      <c r="K5" s="14" t="s">
        <v>10</v>
      </c>
      <c r="L5" s="14"/>
      <c r="M5" s="14"/>
      <c r="N5" s="14"/>
      <c r="O5" s="12">
        <f>O4*0.333+2*(O4*0.333)/3</f>
        <v>943.5</v>
      </c>
      <c r="P5" s="15" t="s">
        <v>6</v>
      </c>
    </row>
    <row r="6" spans="2:16" ht="15.75">
      <c r="B6" s="9" t="s">
        <v>11</v>
      </c>
      <c r="C6" s="10"/>
      <c r="D6" s="16">
        <f>O5</f>
        <v>943.5</v>
      </c>
      <c r="E6" s="10" t="s">
        <v>6</v>
      </c>
      <c r="F6" s="15"/>
      <c r="H6" s="9" t="s">
        <v>12</v>
      </c>
      <c r="I6" s="17">
        <v>0.87</v>
      </c>
      <c r="J6" s="13"/>
      <c r="K6" s="10" t="s">
        <v>13</v>
      </c>
      <c r="L6" s="13"/>
      <c r="M6" s="18">
        <v>2990</v>
      </c>
      <c r="N6" s="19" t="s">
        <v>14</v>
      </c>
      <c r="O6" s="13">
        <f>M6*1.2</f>
        <v>3588</v>
      </c>
      <c r="P6" s="15" t="s">
        <v>15</v>
      </c>
    </row>
    <row r="7" spans="2:16" ht="16.5" thickBot="1">
      <c r="B7" s="9" t="s">
        <v>16</v>
      </c>
      <c r="C7" s="10"/>
      <c r="D7" s="16">
        <f>D4*I6*D6/1000</f>
        <v>188.79435</v>
      </c>
      <c r="E7" s="10" t="s">
        <v>17</v>
      </c>
      <c r="F7" s="15"/>
      <c r="H7" s="20" t="s">
        <v>18</v>
      </c>
      <c r="I7" s="21">
        <v>0.01</v>
      </c>
      <c r="J7" s="22"/>
      <c r="K7" s="22"/>
      <c r="L7" s="22"/>
      <c r="M7" s="22"/>
      <c r="N7" s="22"/>
      <c r="O7" s="22"/>
      <c r="P7" s="23"/>
    </row>
    <row r="8" spans="2:6" ht="12.75">
      <c r="B8" s="24"/>
      <c r="C8" s="25"/>
      <c r="D8" s="25"/>
      <c r="E8" s="25"/>
      <c r="F8" s="26"/>
    </row>
    <row r="9" spans="2:6" ht="25.5">
      <c r="B9" s="27" t="s">
        <v>19</v>
      </c>
      <c r="C9" s="28" t="s">
        <v>20</v>
      </c>
      <c r="D9" s="29" t="s">
        <v>21</v>
      </c>
      <c r="E9" s="29" t="s">
        <v>22</v>
      </c>
      <c r="F9" s="30" t="s">
        <v>23</v>
      </c>
    </row>
    <row r="10" spans="2:6" ht="12.75">
      <c r="B10" s="31">
        <v>2012</v>
      </c>
      <c r="C10" s="32">
        <v>1</v>
      </c>
      <c r="D10" s="33">
        <f aca="true" t="shared" si="0" ref="D10:D40">FLOOR(C10*$D$7,1)</f>
        <v>188</v>
      </c>
      <c r="E10" s="33">
        <f>D10</f>
        <v>188</v>
      </c>
      <c r="F10" s="34">
        <f>$D$5/D10</f>
        <v>19.085106382978722</v>
      </c>
    </row>
    <row r="11" spans="2:6" ht="12.75">
      <c r="B11" s="31">
        <v>2013</v>
      </c>
      <c r="C11" s="32">
        <f aca="true" t="shared" si="1" ref="C11:C40">C10-$I$7</f>
        <v>0.99</v>
      </c>
      <c r="D11" s="33">
        <f t="shared" si="0"/>
        <v>186</v>
      </c>
      <c r="E11" s="33">
        <f aca="true" t="shared" si="2" ref="E11:E40">E10+D11</f>
        <v>374</v>
      </c>
      <c r="F11" s="34">
        <f aca="true" t="shared" si="3" ref="F11:F40">$D$5/E11</f>
        <v>9.593582887700535</v>
      </c>
    </row>
    <row r="12" spans="2:6" ht="12.75">
      <c r="B12" s="31">
        <v>2014</v>
      </c>
      <c r="C12" s="32">
        <f t="shared" si="1"/>
        <v>0.98</v>
      </c>
      <c r="D12" s="33">
        <f t="shared" si="0"/>
        <v>185</v>
      </c>
      <c r="E12" s="33">
        <f t="shared" si="2"/>
        <v>559</v>
      </c>
      <c r="F12" s="34">
        <f t="shared" si="3"/>
        <v>6.4186046511627906</v>
      </c>
    </row>
    <row r="13" spans="2:6" ht="12.75">
      <c r="B13" s="31">
        <v>2015</v>
      </c>
      <c r="C13" s="32">
        <f t="shared" si="1"/>
        <v>0.97</v>
      </c>
      <c r="D13" s="33">
        <f t="shared" si="0"/>
        <v>183</v>
      </c>
      <c r="E13" s="33">
        <f t="shared" si="2"/>
        <v>742</v>
      </c>
      <c r="F13" s="34">
        <f t="shared" si="3"/>
        <v>4.835579514824798</v>
      </c>
    </row>
    <row r="14" spans="2:6" ht="12.75">
      <c r="B14" s="31">
        <v>2016</v>
      </c>
      <c r="C14" s="32">
        <f t="shared" si="1"/>
        <v>0.96</v>
      </c>
      <c r="D14" s="33">
        <f t="shared" si="0"/>
        <v>181</v>
      </c>
      <c r="E14" s="33">
        <f t="shared" si="2"/>
        <v>923</v>
      </c>
      <c r="F14" s="34">
        <f t="shared" si="3"/>
        <v>3.887323943661972</v>
      </c>
    </row>
    <row r="15" spans="2:6" ht="12.75">
      <c r="B15" s="31">
        <v>2017</v>
      </c>
      <c r="C15" s="32">
        <f t="shared" si="1"/>
        <v>0.95</v>
      </c>
      <c r="D15" s="33">
        <f t="shared" si="0"/>
        <v>179</v>
      </c>
      <c r="E15" s="33">
        <f t="shared" si="2"/>
        <v>1102</v>
      </c>
      <c r="F15" s="34">
        <f t="shared" si="3"/>
        <v>3.2558983666061705</v>
      </c>
    </row>
    <row r="16" spans="2:6" ht="12.75">
      <c r="B16" s="31">
        <v>2018</v>
      </c>
      <c r="C16" s="32">
        <f t="shared" si="1"/>
        <v>0.94</v>
      </c>
      <c r="D16" s="33">
        <f t="shared" si="0"/>
        <v>177</v>
      </c>
      <c r="E16" s="33">
        <f t="shared" si="2"/>
        <v>1279</v>
      </c>
      <c r="F16" s="34">
        <f t="shared" si="3"/>
        <v>2.8053166536356526</v>
      </c>
    </row>
    <row r="17" spans="2:6" ht="12.75">
      <c r="B17" s="31">
        <v>2019</v>
      </c>
      <c r="C17" s="32">
        <f t="shared" si="1"/>
        <v>0.9299999999999999</v>
      </c>
      <c r="D17" s="33">
        <f t="shared" si="0"/>
        <v>175</v>
      </c>
      <c r="E17" s="33">
        <f t="shared" si="2"/>
        <v>1454</v>
      </c>
      <c r="F17" s="34">
        <f t="shared" si="3"/>
        <v>2.46767537826685</v>
      </c>
    </row>
    <row r="18" spans="2:6" ht="12.75">
      <c r="B18" s="31">
        <v>2020</v>
      </c>
      <c r="C18" s="32">
        <f t="shared" si="1"/>
        <v>0.9199999999999999</v>
      </c>
      <c r="D18" s="33">
        <f t="shared" si="0"/>
        <v>173</v>
      </c>
      <c r="E18" s="33">
        <f t="shared" si="2"/>
        <v>1627</v>
      </c>
      <c r="F18" s="34">
        <f t="shared" si="3"/>
        <v>2.205285802089736</v>
      </c>
    </row>
    <row r="19" spans="2:6" ht="12.75">
      <c r="B19" s="31">
        <v>2021</v>
      </c>
      <c r="C19" s="32">
        <f t="shared" si="1"/>
        <v>0.9099999999999999</v>
      </c>
      <c r="D19" s="33">
        <f t="shared" si="0"/>
        <v>171</v>
      </c>
      <c r="E19" s="33">
        <f t="shared" si="2"/>
        <v>1798</v>
      </c>
      <c r="F19" s="34">
        <f t="shared" si="3"/>
        <v>1.9955506117908788</v>
      </c>
    </row>
    <row r="20" spans="2:6" ht="12.75">
      <c r="B20" s="35">
        <v>2022</v>
      </c>
      <c r="C20" s="36">
        <f t="shared" si="1"/>
        <v>0.8999999999999999</v>
      </c>
      <c r="D20" s="37">
        <f t="shared" si="0"/>
        <v>169</v>
      </c>
      <c r="E20" s="37">
        <f t="shared" si="2"/>
        <v>1967</v>
      </c>
      <c r="F20" s="38">
        <f t="shared" si="3"/>
        <v>1.8240976105744788</v>
      </c>
    </row>
    <row r="21" spans="2:6" ht="12.75">
      <c r="B21" s="31">
        <v>2023</v>
      </c>
      <c r="C21" s="32">
        <f t="shared" si="1"/>
        <v>0.8899999999999999</v>
      </c>
      <c r="D21" s="33">
        <f t="shared" si="0"/>
        <v>168</v>
      </c>
      <c r="E21" s="33">
        <f t="shared" si="2"/>
        <v>2135</v>
      </c>
      <c r="F21" s="34">
        <f t="shared" si="3"/>
        <v>1.6805620608899297</v>
      </c>
    </row>
    <row r="22" spans="2:6" ht="12.75">
      <c r="B22" s="31">
        <v>2024</v>
      </c>
      <c r="C22" s="32">
        <f t="shared" si="1"/>
        <v>0.8799999999999999</v>
      </c>
      <c r="D22" s="33">
        <f t="shared" si="0"/>
        <v>166</v>
      </c>
      <c r="E22" s="33">
        <f t="shared" si="2"/>
        <v>2301</v>
      </c>
      <c r="F22" s="34">
        <f t="shared" si="3"/>
        <v>1.5593220338983051</v>
      </c>
    </row>
    <row r="23" spans="2:6" ht="12.75">
      <c r="B23" s="31">
        <v>2025</v>
      </c>
      <c r="C23" s="32">
        <f t="shared" si="1"/>
        <v>0.8699999999999999</v>
      </c>
      <c r="D23" s="33">
        <f t="shared" si="0"/>
        <v>164</v>
      </c>
      <c r="E23" s="33">
        <f t="shared" si="2"/>
        <v>2465</v>
      </c>
      <c r="F23" s="34">
        <f t="shared" si="3"/>
        <v>1.455578093306288</v>
      </c>
    </row>
    <row r="24" spans="2:6" ht="12.75">
      <c r="B24" s="31">
        <v>2026</v>
      </c>
      <c r="C24" s="32">
        <f t="shared" si="1"/>
        <v>0.8599999999999999</v>
      </c>
      <c r="D24" s="33">
        <f t="shared" si="0"/>
        <v>162</v>
      </c>
      <c r="E24" s="33">
        <f t="shared" si="2"/>
        <v>2627</v>
      </c>
      <c r="F24" s="34">
        <f t="shared" si="3"/>
        <v>1.3658165207460982</v>
      </c>
    </row>
    <row r="25" spans="2:6" ht="12.75">
      <c r="B25" s="31">
        <v>2027</v>
      </c>
      <c r="C25" s="32">
        <f t="shared" si="1"/>
        <v>0.8499999999999999</v>
      </c>
      <c r="D25" s="33">
        <f t="shared" si="0"/>
        <v>160</v>
      </c>
      <c r="E25" s="33">
        <f t="shared" si="2"/>
        <v>2787</v>
      </c>
      <c r="F25" s="34">
        <f t="shared" si="3"/>
        <v>1.28740581270183</v>
      </c>
    </row>
    <row r="26" spans="2:6" ht="12.75">
      <c r="B26" s="31">
        <v>2028</v>
      </c>
      <c r="C26" s="32">
        <f t="shared" si="1"/>
        <v>0.8399999999999999</v>
      </c>
      <c r="D26" s="33">
        <f t="shared" si="0"/>
        <v>158</v>
      </c>
      <c r="E26" s="33">
        <f t="shared" si="2"/>
        <v>2945</v>
      </c>
      <c r="F26" s="34">
        <f t="shared" si="3"/>
        <v>1.2183361629881155</v>
      </c>
    </row>
    <row r="27" spans="2:6" ht="12.75">
      <c r="B27" s="31">
        <v>2029</v>
      </c>
      <c r="C27" s="32">
        <f t="shared" si="1"/>
        <v>0.8299999999999998</v>
      </c>
      <c r="D27" s="33">
        <f t="shared" si="0"/>
        <v>156</v>
      </c>
      <c r="E27" s="33">
        <f t="shared" si="2"/>
        <v>3101</v>
      </c>
      <c r="F27" s="34">
        <f t="shared" si="3"/>
        <v>1.1570461141567236</v>
      </c>
    </row>
    <row r="28" spans="2:6" ht="12.75">
      <c r="B28" s="31">
        <v>2030</v>
      </c>
      <c r="C28" s="32">
        <f t="shared" si="1"/>
        <v>0.8199999999999998</v>
      </c>
      <c r="D28" s="33">
        <f t="shared" si="0"/>
        <v>154</v>
      </c>
      <c r="E28" s="33">
        <f t="shared" si="2"/>
        <v>3255</v>
      </c>
      <c r="F28" s="34">
        <f t="shared" si="3"/>
        <v>1.1023041474654378</v>
      </c>
    </row>
    <row r="29" spans="2:6" ht="12.75">
      <c r="B29" s="31">
        <v>2031</v>
      </c>
      <c r="C29" s="32">
        <f t="shared" si="1"/>
        <v>0.8099999999999998</v>
      </c>
      <c r="D29" s="33">
        <f t="shared" si="0"/>
        <v>152</v>
      </c>
      <c r="E29" s="33">
        <f t="shared" si="2"/>
        <v>3407</v>
      </c>
      <c r="F29" s="34">
        <f t="shared" si="3"/>
        <v>1.053125917229234</v>
      </c>
    </row>
    <row r="30" spans="2:6" ht="12.75">
      <c r="B30" s="35">
        <v>2032</v>
      </c>
      <c r="C30" s="36">
        <f t="shared" si="1"/>
        <v>0.7999999999999998</v>
      </c>
      <c r="D30" s="37">
        <f t="shared" si="0"/>
        <v>151</v>
      </c>
      <c r="E30" s="37">
        <f t="shared" si="2"/>
        <v>3558</v>
      </c>
      <c r="F30" s="38">
        <f t="shared" si="3"/>
        <v>1.0084317032040473</v>
      </c>
    </row>
    <row r="31" spans="2:6" ht="12.75">
      <c r="B31" s="31">
        <v>2033</v>
      </c>
      <c r="C31" s="32">
        <f t="shared" si="1"/>
        <v>0.7899999999999998</v>
      </c>
      <c r="D31" s="33">
        <f t="shared" si="0"/>
        <v>149</v>
      </c>
      <c r="E31" s="33">
        <f t="shared" si="2"/>
        <v>3707</v>
      </c>
      <c r="F31" s="34">
        <f t="shared" si="3"/>
        <v>0.9678985702724575</v>
      </c>
    </row>
    <row r="32" spans="2:6" ht="13.5" thickBot="1">
      <c r="B32" s="31">
        <v>2034</v>
      </c>
      <c r="C32" s="32">
        <f t="shared" si="1"/>
        <v>0.7799999999999998</v>
      </c>
      <c r="D32" s="33">
        <f t="shared" si="0"/>
        <v>147</v>
      </c>
      <c r="E32" s="33">
        <f t="shared" si="2"/>
        <v>3854</v>
      </c>
      <c r="F32" s="34">
        <f t="shared" si="3"/>
        <v>0.9309807991696938</v>
      </c>
    </row>
    <row r="33" spans="2:16" ht="12.75">
      <c r="B33" s="31">
        <v>2035</v>
      </c>
      <c r="C33" s="32">
        <f t="shared" si="1"/>
        <v>0.7699999999999998</v>
      </c>
      <c r="D33" s="33">
        <f t="shared" si="0"/>
        <v>145</v>
      </c>
      <c r="E33" s="33">
        <f t="shared" si="2"/>
        <v>3999</v>
      </c>
      <c r="F33" s="34">
        <f t="shared" si="3"/>
        <v>0.8972243060765192</v>
      </c>
      <c r="H33" s="39" t="s">
        <v>24</v>
      </c>
      <c r="I33" s="40"/>
      <c r="J33" s="40"/>
      <c r="K33" s="40"/>
      <c r="L33" s="40"/>
      <c r="M33" s="41">
        <f>F15</f>
        <v>3.2558983666061705</v>
      </c>
      <c r="N33" s="42"/>
      <c r="O33" s="42"/>
      <c r="P33" s="43"/>
    </row>
    <row r="34" spans="2:16" ht="12.75">
      <c r="B34" s="31">
        <v>2036</v>
      </c>
      <c r="C34" s="32">
        <f t="shared" si="1"/>
        <v>0.7599999999999998</v>
      </c>
      <c r="D34" s="33">
        <f t="shared" si="0"/>
        <v>143</v>
      </c>
      <c r="E34" s="33">
        <f t="shared" si="2"/>
        <v>4142</v>
      </c>
      <c r="F34" s="34">
        <f t="shared" si="3"/>
        <v>0.8662481892805408</v>
      </c>
      <c r="H34" s="44"/>
      <c r="I34" s="45"/>
      <c r="J34" s="45"/>
      <c r="K34" s="45"/>
      <c r="L34" s="45"/>
      <c r="M34" s="46"/>
      <c r="N34" s="25"/>
      <c r="O34" s="25"/>
      <c r="P34" s="26"/>
    </row>
    <row r="35" spans="2:16" ht="12.75">
      <c r="B35" s="31">
        <v>2037</v>
      </c>
      <c r="C35" s="32">
        <f t="shared" si="1"/>
        <v>0.7499999999999998</v>
      </c>
      <c r="D35" s="33">
        <f t="shared" si="0"/>
        <v>141</v>
      </c>
      <c r="E35" s="33">
        <f t="shared" si="2"/>
        <v>4283</v>
      </c>
      <c r="F35" s="34">
        <f t="shared" si="3"/>
        <v>0.8377305626897035</v>
      </c>
      <c r="H35" s="44" t="s">
        <v>25</v>
      </c>
      <c r="I35" s="45"/>
      <c r="J35" s="45"/>
      <c r="K35" s="45"/>
      <c r="L35" s="45"/>
      <c r="M35" s="46">
        <f>F20</f>
        <v>1.8240976105744788</v>
      </c>
      <c r="N35" s="25"/>
      <c r="O35" s="25"/>
      <c r="P35" s="26"/>
    </row>
    <row r="36" spans="2:16" ht="12.75">
      <c r="B36" s="31">
        <v>2038</v>
      </c>
      <c r="C36" s="32">
        <f t="shared" si="1"/>
        <v>0.7399999999999998</v>
      </c>
      <c r="D36" s="33">
        <f t="shared" si="0"/>
        <v>139</v>
      </c>
      <c r="E36" s="33">
        <f t="shared" si="2"/>
        <v>4422</v>
      </c>
      <c r="F36" s="34">
        <f t="shared" si="3"/>
        <v>0.8113975576662144</v>
      </c>
      <c r="H36" s="44"/>
      <c r="I36" s="45"/>
      <c r="J36" s="45"/>
      <c r="K36" s="45"/>
      <c r="L36" s="45"/>
      <c r="M36" s="46"/>
      <c r="N36" s="25"/>
      <c r="O36" s="25"/>
      <c r="P36" s="26"/>
    </row>
    <row r="37" spans="2:16" ht="12.75">
      <c r="B37" s="31">
        <v>2039</v>
      </c>
      <c r="C37" s="32">
        <f t="shared" si="1"/>
        <v>0.7299999999999998</v>
      </c>
      <c r="D37" s="33">
        <f t="shared" si="0"/>
        <v>137</v>
      </c>
      <c r="E37" s="33">
        <f t="shared" si="2"/>
        <v>4559</v>
      </c>
      <c r="F37" s="34">
        <f t="shared" si="3"/>
        <v>0.7870146962053082</v>
      </c>
      <c r="H37" s="44" t="s">
        <v>26</v>
      </c>
      <c r="I37" s="45"/>
      <c r="J37" s="45"/>
      <c r="K37" s="45"/>
      <c r="L37" s="45"/>
      <c r="M37" s="46">
        <f>F25</f>
        <v>1.28740581270183</v>
      </c>
      <c r="N37" s="25"/>
      <c r="O37" s="25"/>
      <c r="P37" s="26"/>
    </row>
    <row r="38" spans="2:16" ht="12.75">
      <c r="B38" s="31">
        <v>2040</v>
      </c>
      <c r="C38" s="32">
        <f t="shared" si="1"/>
        <v>0.7199999999999998</v>
      </c>
      <c r="D38" s="33">
        <f t="shared" si="0"/>
        <v>135</v>
      </c>
      <c r="E38" s="33">
        <f t="shared" si="2"/>
        <v>4694</v>
      </c>
      <c r="F38" s="34">
        <f t="shared" si="3"/>
        <v>0.7643800596506178</v>
      </c>
      <c r="H38" s="44"/>
      <c r="I38" s="45"/>
      <c r="J38" s="45"/>
      <c r="K38" s="45"/>
      <c r="L38" s="45"/>
      <c r="M38" s="46"/>
      <c r="N38" s="25"/>
      <c r="O38" s="25"/>
      <c r="P38" s="26"/>
    </row>
    <row r="39" spans="2:16" ht="18" customHeight="1">
      <c r="B39" s="31">
        <v>2041</v>
      </c>
      <c r="C39" s="32">
        <f t="shared" si="1"/>
        <v>0.7099999999999997</v>
      </c>
      <c r="D39" s="33">
        <f t="shared" si="0"/>
        <v>134</v>
      </c>
      <c r="E39" s="33">
        <f t="shared" si="2"/>
        <v>4828</v>
      </c>
      <c r="F39" s="34">
        <f t="shared" si="3"/>
        <v>0.7431648715824358</v>
      </c>
      <c r="H39" s="24"/>
      <c r="I39" s="25"/>
      <c r="J39" s="25"/>
      <c r="K39" s="25"/>
      <c r="L39" s="25"/>
      <c r="M39" s="47" t="s">
        <v>27</v>
      </c>
      <c r="N39" s="47"/>
      <c r="O39" s="47"/>
      <c r="P39" s="48"/>
    </row>
    <row r="40" spans="2:16" ht="13.5" customHeight="1" thickBot="1">
      <c r="B40" s="49">
        <v>2042</v>
      </c>
      <c r="C40" s="50">
        <f t="shared" si="1"/>
        <v>0.6999999999999997</v>
      </c>
      <c r="D40" s="51">
        <f t="shared" si="0"/>
        <v>132</v>
      </c>
      <c r="E40" s="51">
        <f t="shared" si="2"/>
        <v>4960</v>
      </c>
      <c r="F40" s="52">
        <f t="shared" si="3"/>
        <v>0.7233870967741935</v>
      </c>
      <c r="H40" s="53"/>
      <c r="I40" s="22"/>
      <c r="J40" s="22"/>
      <c r="K40" s="22"/>
      <c r="L40" s="22"/>
      <c r="M40" s="54"/>
      <c r="N40" s="54"/>
      <c r="O40" s="54"/>
      <c r="P40" s="55"/>
    </row>
  </sheetData>
  <mergeCells count="10">
    <mergeCell ref="M39:P40"/>
    <mergeCell ref="K4:N4"/>
    <mergeCell ref="K5:N5"/>
    <mergeCell ref="I4:J4"/>
    <mergeCell ref="H33:L34"/>
    <mergeCell ref="H35:L36"/>
    <mergeCell ref="H37:L38"/>
    <mergeCell ref="M33:M34"/>
    <mergeCell ref="M35:M36"/>
    <mergeCell ref="M37:M38"/>
  </mergeCells>
  <hyperlinks>
    <hyperlink ref="M39" r:id="rId1" display="http://www.ev-power.eu/"/>
  </hyperlinks>
  <printOptions/>
  <pageMargins left="0.22" right="0.16" top="0.67" bottom="1" header="0.4921259845" footer="0.4921259845"/>
  <pageSetup fitToHeight="1" fitToWidth="1" horizontalDpi="600" verticalDpi="600" orientation="landscape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i4wifi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</dc:creator>
  <cp:keywords/>
  <dc:description/>
  <cp:lastModifiedBy>i4</cp:lastModifiedBy>
  <dcterms:created xsi:type="dcterms:W3CDTF">2012-11-25T21:25:24Z</dcterms:created>
  <dcterms:modified xsi:type="dcterms:W3CDTF">2012-11-25T21:26:06Z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